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<sst xmlns="http://schemas.openxmlformats.org/spreadsheetml/2006/main" count="832" uniqueCount="66">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</sst>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96" fontId="0" fillId="33" borderId="0" xfId="0" applyNumberFormat="1" applyFill="1" applyAlignment="1">
      <alignment/>
    </xf>
    <xf numFmtId="196" fontId="10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 vertical="center"/>
    </xf>
    <xf numFmtId="196" fontId="10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200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96" fontId="1" fillId="33" borderId="0" xfId="0" applyNumberFormat="1" applyFont="1" applyFill="1" applyAlignment="1">
      <alignment/>
    </xf>
    <xf numFmtId="200" fontId="1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55" sqref="T5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29120.2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>
        <v>14560.1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C7+E7+M7-AG16-AG25</f>
        <v>12583.599999999988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84955.3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>
        <v>4163.1</v>
      </c>
      <c r="L8" s="173">
        <v>3842.9</v>
      </c>
      <c r="M8" s="173">
        <v>2841.4</v>
      </c>
      <c r="N8" s="173">
        <v>6324.3</v>
      </c>
      <c r="O8" s="173">
        <v>12588.8</v>
      </c>
      <c r="P8" s="173">
        <v>5540.3</v>
      </c>
      <c r="Q8" s="173">
        <v>4861.9</v>
      </c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32831.30662000019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1040.1999999999998</v>
      </c>
      <c r="K9" s="179">
        <f t="shared" si="0"/>
        <v>3916.2</v>
      </c>
      <c r="L9" s="179">
        <f t="shared" si="0"/>
        <v>20420.800000000003</v>
      </c>
      <c r="M9" s="179">
        <f t="shared" si="0"/>
        <v>6946.700000000001</v>
      </c>
      <c r="N9" s="179">
        <f t="shared" si="0"/>
        <v>6324.8</v>
      </c>
      <c r="O9" s="179">
        <f t="shared" si="0"/>
        <v>3510.2999999999997</v>
      </c>
      <c r="P9" s="179">
        <f t="shared" si="0"/>
        <v>6793.5</v>
      </c>
      <c r="Q9" s="179">
        <f t="shared" si="0"/>
        <v>4960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113998.6</v>
      </c>
      <c r="AH9" s="179">
        <f>AH10+AH15+AH24+AH33+AH47+AH52+AH54+AH61+AH62+AH71+AH72+AH76+AH88+AH81+AH83+AH82+AH69+AH89+AH91+AH90+AH70+AH40+AH92</f>
        <v>142714.86300000004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>
        <v>1831.8</v>
      </c>
      <c r="L10" s="139">
        <v>362.6</v>
      </c>
      <c r="M10" s="139">
        <v>5112.3</v>
      </c>
      <c r="N10" s="139">
        <v>49.2</v>
      </c>
      <c r="O10" s="139">
        <v>9.1</v>
      </c>
      <c r="P10" s="139">
        <v>4.2</v>
      </c>
      <c r="Q10" s="139">
        <v>67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9146.200000000003</v>
      </c>
      <c r="AH10" s="139">
        <f>B10+C10-AG10</f>
        <v>16498.199999999997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>
        <v>1788.6</v>
      </c>
      <c r="L11" s="139">
        <v>354.1</v>
      </c>
      <c r="M11" s="139">
        <v>5063.8</v>
      </c>
      <c r="N11" s="139">
        <v>47.1</v>
      </c>
      <c r="O11" s="139"/>
      <c r="P11" s="139"/>
      <c r="Q11" s="139">
        <v>52.3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8400.4</v>
      </c>
      <c r="AH11" s="139">
        <f>B11+C11-AG11</f>
        <v>14827.700000000006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43.200000000000045</v>
      </c>
      <c r="L14" s="139">
        <f t="shared" si="2"/>
        <v>8.5</v>
      </c>
      <c r="M14" s="139">
        <f t="shared" si="2"/>
        <v>48.5</v>
      </c>
      <c r="N14" s="139">
        <f t="shared" si="2"/>
        <v>2.1000000000000014</v>
      </c>
      <c r="O14" s="139">
        <f t="shared" si="2"/>
        <v>9.1</v>
      </c>
      <c r="P14" s="139">
        <f t="shared" si="2"/>
        <v>4.2</v>
      </c>
      <c r="Q14" s="139">
        <f t="shared" si="2"/>
        <v>14.700000000000003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651.5000000000002</v>
      </c>
      <c r="AH14" s="139">
        <f>AH10-AH11-AH12-AH13</f>
        <v>1631.699999999991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f>447.5+19.9+0.1</f>
        <v>467.5</v>
      </c>
      <c r="K15" s="139">
        <f>5.4+1.9</f>
        <v>7.300000000000001</v>
      </c>
      <c r="L15" s="139">
        <f>5305.9+671.5</f>
        <v>5977.4</v>
      </c>
      <c r="M15" s="139">
        <f>4657.2</f>
        <v>4657.2</v>
      </c>
      <c r="N15" s="139">
        <v>609.8</v>
      </c>
      <c r="O15" s="139">
        <v>171.5</v>
      </c>
      <c r="P15" s="139"/>
      <c r="Q15" s="139">
        <v>5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19803.499999999996</v>
      </c>
      <c r="AH15" s="139">
        <f aca="true" t="shared" si="3" ref="AH15:AH31">B15+C15-AG15</f>
        <v>51108.30000000003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>
        <v>671.5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5638.8</v>
      </c>
      <c r="AH16" s="147">
        <f t="shared" si="3"/>
        <v>7391.400000000002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>
        <f>5282.4+671.5</f>
        <v>5953.9</v>
      </c>
      <c r="M17" s="139">
        <v>4513.4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16584.9</v>
      </c>
      <c r="AH17" s="139">
        <f t="shared" si="3"/>
        <v>29836.65999999998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>
        <v>10</v>
      </c>
      <c r="N19" s="139">
        <v>147.3</v>
      </c>
      <c r="O19" s="139">
        <v>70.5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251.10000000000002</v>
      </c>
      <c r="AH19" s="139">
        <f t="shared" si="3"/>
        <v>2229.3999999999983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f>375.5+19.9+0.1</f>
        <v>395.5</v>
      </c>
      <c r="K20" s="139">
        <v>1.9</v>
      </c>
      <c r="L20" s="139">
        <v>9</v>
      </c>
      <c r="M20" s="139">
        <v>29.3</v>
      </c>
      <c r="N20" s="139">
        <v>19.6</v>
      </c>
      <c r="O20" s="139"/>
      <c r="P20" s="139"/>
      <c r="Q20" s="139">
        <v>2.4</v>
      </c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1293.8</v>
      </c>
      <c r="AH20" s="139">
        <f t="shared" si="3"/>
        <v>7600.7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>
        <f>65.2+24.1</f>
        <v>89.30000000000001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251.8</v>
      </c>
      <c r="AH21" s="139">
        <f t="shared" si="3"/>
        <v>1323.8999999999999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5.4</v>
      </c>
      <c r="L23" s="139">
        <f t="shared" si="4"/>
        <v>14.5</v>
      </c>
      <c r="M23" s="139">
        <f t="shared" si="4"/>
        <v>15.200000000000173</v>
      </c>
      <c r="N23" s="139">
        <f t="shared" si="4"/>
        <v>442.8999999999999</v>
      </c>
      <c r="O23" s="139">
        <f t="shared" si="4"/>
        <v>101</v>
      </c>
      <c r="P23" s="139">
        <f t="shared" si="4"/>
        <v>0</v>
      </c>
      <c r="Q23" s="139">
        <f t="shared" si="4"/>
        <v>2.6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1421.3999999999999</v>
      </c>
      <c r="AH23" s="139">
        <f>B23+C23-AG23</f>
        <v>10103.499999999998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>
        <v>64.6</v>
      </c>
      <c r="L24" s="139">
        <f>1017.2+6668.8</f>
        <v>7686</v>
      </c>
      <c r="M24" s="139">
        <f>996.5+3982.6</f>
        <v>4979.1</v>
      </c>
      <c r="N24" s="139">
        <v>65.4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15599.9</v>
      </c>
      <c r="AH24" s="139">
        <f t="shared" si="3"/>
        <v>36929.46300000002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>
        <v>6668.8</v>
      </c>
      <c r="M25" s="148">
        <v>3982.6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12501.7</v>
      </c>
      <c r="AH25" s="147">
        <f t="shared" si="3"/>
        <v>4693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64.6</v>
      </c>
      <c r="L32" s="139">
        <f t="shared" si="5"/>
        <v>7686</v>
      </c>
      <c r="M32" s="139">
        <f t="shared" si="5"/>
        <v>4979.1</v>
      </c>
      <c r="N32" s="139">
        <f t="shared" si="5"/>
        <v>65.4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15599.9</v>
      </c>
      <c r="AH32" s="139">
        <f>AH24-AH30</f>
        <v>36838.663000000015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>
        <v>976.5</v>
      </c>
      <c r="M33" s="139"/>
      <c r="N33" s="139"/>
      <c r="O33" s="139"/>
      <c r="P33" s="139"/>
      <c r="Q33" s="139">
        <v>7.7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1777.7</v>
      </c>
      <c r="AH33" s="139">
        <f aca="true" t="shared" si="6" ref="AH33:AH38">B33+C33-AG33</f>
        <v>1392.4000000000003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>
        <v>121.3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121.3</v>
      </c>
      <c r="AH34" s="139">
        <f t="shared" si="6"/>
        <v>271.4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>
        <v>0.9</v>
      </c>
      <c r="M36" s="139"/>
      <c r="N36" s="139"/>
      <c r="O36" s="139"/>
      <c r="P36" s="139"/>
      <c r="Q36" s="139">
        <v>4.6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5.5</v>
      </c>
      <c r="AH36" s="139">
        <f t="shared" si="6"/>
        <v>69.2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>
        <v>852.6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1493.6999999999998</v>
      </c>
      <c r="AH37" s="139">
        <f t="shared" si="6"/>
        <v>841.8000000000002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1.7000000000000455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3.1000000000000005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157.20000000000002</v>
      </c>
      <c r="AH39" s="139">
        <f>AH33-AH34-AH36-AH38-AH35-AH37</f>
        <v>141.50000000000023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>
        <v>521.9</v>
      </c>
      <c r="M40" s="139"/>
      <c r="N40" s="139">
        <v>15.3</v>
      </c>
      <c r="O40" s="139">
        <v>8.4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584.8999999999999</v>
      </c>
      <c r="AH40" s="139">
        <f aca="true" t="shared" si="8" ref="AH40:AH45">B40+C40-AG40</f>
        <v>1119.2000000000003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>
        <v>495.5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495.5</v>
      </c>
      <c r="AH41" s="139">
        <f t="shared" si="8"/>
        <v>906.4999999999993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>
        <v>8.1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8.1</v>
      </c>
      <c r="AH43" s="139">
        <f t="shared" si="8"/>
        <v>5.200000000000005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>
        <v>8.4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12.4</v>
      </c>
      <c r="AH44" s="139">
        <f t="shared" si="8"/>
        <v>160.70000000000005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18.299999999999976</v>
      </c>
      <c r="M46" s="139">
        <f t="shared" si="9"/>
        <v>0</v>
      </c>
      <c r="N46" s="139">
        <f t="shared" si="9"/>
        <v>15.3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67.99999999999997</v>
      </c>
      <c r="AH46" s="139">
        <f>AH40-AH41-AH42-AH43-AH44-AH45</f>
        <v>46.80000000000089</v>
      </c>
      <c r="AJ46" s="141"/>
    </row>
    <row r="47" spans="1:36" s="140" customFormat="1" ht="17.25" customHeight="1">
      <c r="A47" s="143" t="s">
        <v>43</v>
      </c>
      <c r="B47" s="142">
        <f>8106.7-26.4-2000</f>
        <v>6080.3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>
        <v>1.4</v>
      </c>
      <c r="L47" s="152">
        <v>24.8</v>
      </c>
      <c r="M47" s="152">
        <v>61.7</v>
      </c>
      <c r="N47" s="152">
        <v>64.6</v>
      </c>
      <c r="O47" s="152">
        <v>204.3</v>
      </c>
      <c r="P47" s="152">
        <v>1642.8</v>
      </c>
      <c r="Q47" s="152">
        <v>28.7</v>
      </c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4255.9</v>
      </c>
      <c r="AH47" s="139">
        <f>B47+C47-AG47</f>
        <v>4813.300000000001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>
        <v>24.8</v>
      </c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24.8</v>
      </c>
      <c r="AH48" s="139">
        <f>B48+C48-AG48</f>
        <v>133.8</v>
      </c>
      <c r="AJ48" s="141"/>
    </row>
    <row r="49" spans="1:36" s="140" customFormat="1" ht="15.75">
      <c r="A49" s="137" t="s">
        <v>16</v>
      </c>
      <c r="B49" s="138">
        <f>7410.5-112-2000</f>
        <v>5298.5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>
        <v>1.4</v>
      </c>
      <c r="L49" s="139">
        <v>24.8</v>
      </c>
      <c r="M49" s="139">
        <v>61.7</v>
      </c>
      <c r="N49" s="139">
        <v>20.4</v>
      </c>
      <c r="O49" s="139">
        <v>193</v>
      </c>
      <c r="P49" s="139">
        <v>1642.8</v>
      </c>
      <c r="Q49" s="139">
        <v>28.7</v>
      </c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4113.2</v>
      </c>
      <c r="AH49" s="139">
        <f>B49+C49-AG49</f>
        <v>3306.800000000004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19.4</v>
      </c>
      <c r="O51" s="139">
        <f t="shared" si="10"/>
        <v>11.300000000000011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117.89999999999984</v>
      </c>
      <c r="AH51" s="139">
        <f>AH47-AH49-AH48</f>
        <v>1372.6999999999973</v>
      </c>
      <c r="AJ51" s="141"/>
    </row>
    <row r="52" spans="1:36" s="140" customFormat="1" ht="15" customHeight="1">
      <c r="A52" s="143" t="s">
        <v>0</v>
      </c>
      <c r="B52" s="138">
        <f>12178.3-243-100+2000</f>
        <v>13835.3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>
        <v>5.2</v>
      </c>
      <c r="L52" s="139">
        <v>1499.8</v>
      </c>
      <c r="M52" s="139">
        <v>122.3</v>
      </c>
      <c r="N52" s="139">
        <v>322.5</v>
      </c>
      <c r="O52" s="139"/>
      <c r="P52" s="139"/>
      <c r="Q52" s="139">
        <v>1155.2</v>
      </c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7720.299999999999</v>
      </c>
      <c r="AH52" s="139">
        <f aca="true" t="shared" si="11" ref="AH52:AH59">B52+C52-AG52</f>
        <v>9101.999999999996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>
        <v>62.1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914.8000000000001</v>
      </c>
      <c r="AH53" s="139">
        <f t="shared" si="11"/>
        <v>948.1999999999995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>
        <v>519.2</v>
      </c>
      <c r="M54" s="139">
        <v>43</v>
      </c>
      <c r="N54" s="139"/>
      <c r="O54" s="139"/>
      <c r="P54" s="139">
        <v>137</v>
      </c>
      <c r="Q54" s="139">
        <v>77.9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1264.5</v>
      </c>
      <c r="AH54" s="139">
        <f t="shared" si="11"/>
        <v>1981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>
        <v>413.3</v>
      </c>
      <c r="M55" s="139">
        <v>43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581.3</v>
      </c>
      <c r="AH55" s="139">
        <f t="shared" si="11"/>
        <v>961.3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105.90000000000003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77.9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683.2</v>
      </c>
      <c r="AH60" s="139">
        <f>AH54-AH55-AH57-AH59-AH56-AH58</f>
        <v>760.7000000000002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>
        <v>5</v>
      </c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25.4</v>
      </c>
      <c r="AH61" s="139">
        <f aca="true" t="shared" si="14" ref="AH61:AH67">B61+C61-AG61</f>
        <v>121.89999999999998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>
        <v>902.9</v>
      </c>
      <c r="M62" s="139"/>
      <c r="N62" s="139"/>
      <c r="O62" s="139"/>
      <c r="P62" s="139">
        <v>9.1</v>
      </c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1327</v>
      </c>
      <c r="AH62" s="139">
        <f t="shared" si="14"/>
        <v>7869.299999999999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>
        <v>703.6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896.6</v>
      </c>
      <c r="AH63" s="139">
        <f t="shared" si="14"/>
        <v>2539.3999999999996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199.29999999999995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9.1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328</v>
      </c>
      <c r="AH68" s="139">
        <f>AH62-AH63-AH66-AH67-AH65-AH64</f>
        <v>3391.7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>
        <v>719.5</v>
      </c>
      <c r="M71" s="152"/>
      <c r="N71" s="152">
        <v>23.4</v>
      </c>
      <c r="O71" s="152">
        <v>379.6</v>
      </c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1122.5</v>
      </c>
      <c r="AH71" s="181">
        <f t="shared" si="16"/>
        <v>336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>
        <v>1.7</v>
      </c>
      <c r="L72" s="139"/>
      <c r="M72" s="139"/>
      <c r="N72" s="139"/>
      <c r="O72" s="139">
        <v>0.3</v>
      </c>
      <c r="P72" s="139"/>
      <c r="Q72" s="139">
        <f>406.8-31.6</f>
        <v>375.2</v>
      </c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649.5</v>
      </c>
      <c r="AH72" s="181">
        <f t="shared" si="16"/>
        <v>3552.8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>
        <v>1.4</v>
      </c>
      <c r="L75" s="139"/>
      <c r="M75" s="139"/>
      <c r="N75" s="139"/>
      <c r="O75" s="139"/>
      <c r="P75" s="139"/>
      <c r="Q75" s="139">
        <v>1.8</v>
      </c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3.2</v>
      </c>
      <c r="AH75" s="181">
        <f t="shared" si="16"/>
        <v>147.6</v>
      </c>
      <c r="AJ75" s="141"/>
    </row>
    <row r="76" spans="1:36" s="192" customFormat="1" ht="15.75">
      <c r="A76" s="183" t="s">
        <v>48</v>
      </c>
      <c r="B76" s="138">
        <f>743.8+242.3-600</f>
        <v>386.0999999999999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>
        <v>117.4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138.8</v>
      </c>
      <c r="AH76" s="181">
        <f t="shared" si="16"/>
        <v>291.09999999999985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>
        <v>115.1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136</v>
      </c>
      <c r="AH77" s="181">
        <f t="shared" si="16"/>
        <v>80.49999999999997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13601.2+4158.2+817.2</f>
        <v>18576.600000000002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>
        <v>1230.2</v>
      </c>
      <c r="M89" s="139"/>
      <c r="N89" s="139"/>
      <c r="O89" s="139"/>
      <c r="P89" s="139">
        <v>4995.4</v>
      </c>
      <c r="Q89" s="139">
        <v>3243.3</v>
      </c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17014.7</v>
      </c>
      <c r="AH89" s="139">
        <f t="shared" si="16"/>
        <v>2390.4000000000015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>
        <v>1886.8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1886.8</v>
      </c>
      <c r="AH90" s="139">
        <f t="shared" si="16"/>
        <v>3773.5999999999995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33109.6+400+164.1-3215.3+0.1-117.2</f>
        <v>30341.299999999996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>
        <v>-8028.9</v>
      </c>
      <c r="N92" s="139">
        <v>5174.6</v>
      </c>
      <c r="O92" s="139">
        <v>2737.1</v>
      </c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30341.299999999996</v>
      </c>
      <c r="AH92" s="139">
        <f t="shared" si="16"/>
        <v>0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1040.1999999999998</v>
      </c>
      <c r="K94" s="187">
        <f t="shared" si="17"/>
        <v>3916.2</v>
      </c>
      <c r="L94" s="187">
        <f t="shared" si="17"/>
        <v>20420.800000000003</v>
      </c>
      <c r="M94" s="187">
        <f t="shared" si="17"/>
        <v>6946.700000000001</v>
      </c>
      <c r="N94" s="187">
        <f t="shared" si="17"/>
        <v>6324.8</v>
      </c>
      <c r="O94" s="187">
        <f t="shared" si="17"/>
        <v>3510.2999999999997</v>
      </c>
      <c r="P94" s="187">
        <f t="shared" si="17"/>
        <v>6793.5</v>
      </c>
      <c r="Q94" s="187">
        <f t="shared" si="17"/>
        <v>4960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113998.6</v>
      </c>
      <c r="AH94" s="187">
        <f>AH10+AH15+AH24+AH33+AH47+AH52+AH54+AH61+AH62+AH69+AH71+AH72+AH76+AH81+AH82+AH83+AH88+AH89+AH90+AH91+AH70+AH40+AH92</f>
        <v>142714.86300000004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1903.6999999999998</v>
      </c>
      <c r="L95" s="139">
        <f t="shared" si="18"/>
        <v>8041.700000000001</v>
      </c>
      <c r="M95" s="139">
        <f t="shared" si="18"/>
        <v>9620.2</v>
      </c>
      <c r="N95" s="139">
        <f t="shared" si="18"/>
        <v>71.9</v>
      </c>
      <c r="O95" s="139">
        <f t="shared" si="18"/>
        <v>0</v>
      </c>
      <c r="P95" s="139">
        <f t="shared" si="18"/>
        <v>0</v>
      </c>
      <c r="Q95" s="139">
        <f t="shared" si="18"/>
        <v>52.3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27240.800000000003</v>
      </c>
      <c r="AH95" s="139">
        <f>B95+C95-AG95</f>
        <v>49557.25999999998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422.09999999999997</v>
      </c>
      <c r="K96" s="139">
        <f t="shared" si="19"/>
        <v>1.9</v>
      </c>
      <c r="L96" s="139">
        <f t="shared" si="19"/>
        <v>9.9</v>
      </c>
      <c r="M96" s="139">
        <f t="shared" si="19"/>
        <v>91.4</v>
      </c>
      <c r="N96" s="139">
        <f t="shared" si="19"/>
        <v>19.6</v>
      </c>
      <c r="O96" s="139">
        <f t="shared" si="19"/>
        <v>8.4</v>
      </c>
      <c r="P96" s="139">
        <f t="shared" si="19"/>
        <v>0</v>
      </c>
      <c r="Q96" s="139">
        <f t="shared" si="19"/>
        <v>7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2415.5000000000005</v>
      </c>
      <c r="AH96" s="139">
        <f>B96+C96-AG96</f>
        <v>9782.099999999999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8.1</v>
      </c>
      <c r="M98" s="139">
        <f t="shared" si="21"/>
        <v>10</v>
      </c>
      <c r="N98" s="139">
        <f t="shared" si="21"/>
        <v>147.3</v>
      </c>
      <c r="O98" s="139">
        <f t="shared" si="21"/>
        <v>70.5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343.3</v>
      </c>
      <c r="AH98" s="139">
        <f>B98+C98-AG98</f>
        <v>3248.899999999998</v>
      </c>
    </row>
    <row r="99" spans="1:34" s="18" customFormat="1" ht="15.75">
      <c r="A99" s="137" t="s">
        <v>16</v>
      </c>
      <c r="B99" s="138">
        <f>B21+B30+B49+B37+B58+B13+B75+B67</f>
        <v>8255.4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2.8</v>
      </c>
      <c r="L99" s="139">
        <f t="shared" si="22"/>
        <v>877.4</v>
      </c>
      <c r="M99" s="139">
        <f t="shared" si="22"/>
        <v>151</v>
      </c>
      <c r="N99" s="139">
        <f t="shared" si="22"/>
        <v>20.4</v>
      </c>
      <c r="O99" s="139">
        <f t="shared" si="22"/>
        <v>193</v>
      </c>
      <c r="P99" s="139">
        <f t="shared" si="22"/>
        <v>1642.8</v>
      </c>
      <c r="Q99" s="139">
        <f t="shared" si="22"/>
        <v>30.5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5861.900000000001</v>
      </c>
      <c r="AH99" s="139">
        <f>B99+C99-AG99</f>
        <v>6640.400000000002</v>
      </c>
    </row>
    <row r="100" spans="1:34" ht="12.75">
      <c r="A100" s="188" t="s">
        <v>35</v>
      </c>
      <c r="B100" s="189">
        <f>B94-B95-B96-B97-B98-B99</f>
        <v>117401.20000000001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2007.8</v>
      </c>
      <c r="L100" s="190">
        <f t="shared" si="24"/>
        <v>11483.700000000003</v>
      </c>
      <c r="M100" s="190">
        <f t="shared" si="24"/>
        <v>-2925.9</v>
      </c>
      <c r="N100" s="190">
        <f t="shared" si="24"/>
        <v>6065.6</v>
      </c>
      <c r="O100" s="190">
        <f t="shared" si="24"/>
        <v>3238.3999999999996</v>
      </c>
      <c r="P100" s="190">
        <f t="shared" si="24"/>
        <v>5150.7</v>
      </c>
      <c r="Q100" s="190">
        <f t="shared" si="24"/>
        <v>4870.2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78135.70000000001</v>
      </c>
      <c r="AH100" s="190">
        <f>AH94-AH95-AH96-AH97-AH98-AH99</f>
        <v>73472.10300000005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2019-07-18T12:53:05Z</dcterms:modified>
  <cp:category/>
  <cp:version/>
  <cp:contentType/>
  <cp:contentStatus/>
</cp:coreProperties>
</file>